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66925"/>
  <xr:revisionPtr xr6:coauthVersionLast="47" xr6:coauthVersionMax="47" documentId="13_ncr:1_{D3E6F80B-73E1-4A7E-94A7-6DC0DF270CC0}" revIDLastSave="0" xr10:uidLastSave="{00000000-0000-0000-0000-000000000000}"/>
  <bookViews>
    <workbookView xr2:uid="{212DD067-E5C8-4B04-89F7-B1FF7C0A7A55}" windowHeight="11310" windowWidth="21600" xWindow="6120" yWindow="3735"/>
  </bookViews>
  <sheets>
    <sheet r:id="rId1" name="様式4号" sheetId="1"/>
  </sheets>
  <externalReferences>
    <externalReference r:id="rId2"/>
  </externalReferences>
  <definedNames>
    <definedName localSheetId="0" name="_xlnm.Print_Area">様式4号!$A$1:$H$26</definedName>
    <definedName name="基準日">[1]職退!$M$4</definedName>
    <definedName name="基準日１">#REF!</definedName>
    <definedName name="基準日２">[1]職退!$M$4</definedName>
    <definedName name="分類">様式4号!$J$7:$J$10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5" i="1"/>
  <c r="G14" i="1"/>
  <c r="G13" i="1"/>
  <c r="G12" i="1"/>
  <c r="G11" i="1"/>
  <c r="G10" i="1"/>
  <c r="G9" i="1"/>
  <c r="G8" i="1"/>
  <c r="G20" i="1" s="1"/>
  <c r="G7" i="1"/>
  <c r="G19" i="1"/>
  <c r="E16" i="1"/>
  <c r="G21" i="1" l="1"/>
  <c r="G24" i="1" s="1"/>
  <c r="G16" i="1"/>
</calcChain>
</file>

<file path=xl/sharedStrings.xml><?xml version="1.0" encoding="utf-8"?>
<sst xmlns="http://schemas.openxmlformats.org/spreadsheetml/2006/main" count="34" uniqueCount="27">
  <si>
    <t>項　目</t>
  </si>
  <si>
    <t>分類</t>
    <rPh sb="0" eb="2">
      <t>ブンルイ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</si>
  <si>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</si>
  <si>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広告宣伝費</t>
    <rPh sb="0" eb="5">
      <t>コウコクセンデンヒ</t>
    </rPh>
    <phoneticPr fontId="3"/>
  </si>
  <si>
    <t>（単位：円）</t>
    <phoneticPr fontId="3"/>
  </si>
  <si>
    <t>税込金額</t>
    <rPh sb="0" eb="2">
      <t>ゼイコ</t>
    </rPh>
    <rPh sb="2" eb="3">
      <t>キン</t>
    </rPh>
    <phoneticPr fontId="3"/>
  </si>
  <si>
    <t>税抜金額</t>
    <rPh sb="0" eb="1">
      <t>ゼイ</t>
    </rPh>
    <rPh sb="1" eb="2">
      <t>ヌ</t>
    </rPh>
    <rPh sb="2" eb="4">
      <t>キンガク</t>
    </rPh>
    <phoneticPr fontId="3"/>
  </si>
  <si>
    <t>※欄が不足する場合には行を追加して作成してください。</t>
    <phoneticPr fontId="3"/>
  </si>
  <si>
    <t>消耗品費</t>
    <rPh sb="0" eb="3">
      <t>ショウモウヒン</t>
    </rPh>
    <rPh sb="3" eb="4">
      <t>ヒ</t>
    </rPh>
    <phoneticPr fontId="3"/>
  </si>
  <si>
    <t>分類別集計表（税抜）</t>
    <rPh sb="0" eb="2">
      <t>ブンルイ</t>
    </rPh>
    <rPh sb="2" eb="3">
      <t>ベツ</t>
    </rPh>
    <rPh sb="3" eb="5">
      <t>シュウケイ</t>
    </rPh>
    <rPh sb="5" eb="6">
      <t>ヒョウ</t>
    </rPh>
    <rPh sb="7" eb="8">
      <t>ゼイ</t>
    </rPh>
    <rPh sb="8" eb="9">
      <t>ヌ</t>
    </rPh>
    <phoneticPr fontId="3"/>
  </si>
  <si>
    <t>委託料</t>
    <rPh sb="0" eb="3">
      <t>イタクリョウ</t>
    </rPh>
    <phoneticPr fontId="3"/>
  </si>
  <si>
    <t>合　計</t>
    <rPh sb="0" eb="1">
      <t>ゴウ</t>
    </rPh>
    <rPh sb="2" eb="3">
      <t>ケイ</t>
    </rPh>
    <phoneticPr fontId="3"/>
  </si>
  <si>
    <r>
      <rPr>
        <sz val="11"/>
        <color theme="1"/>
        <rFont val="游ゴシック"/>
        <family val="3"/>
        <charset val="128"/>
        <scheme val="minor"/>
      </rPr>
      <t>補助金精算額</t>
    </r>
    <r>
      <rPr>
        <sz val="10"/>
        <color theme="1"/>
        <rFont val="游ゴシック"/>
        <family val="2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(百円未満切捨、上限20万円)</t>
    </r>
    <rPh sb="3" eb="5">
      <t>セイサン</t>
    </rPh>
    <phoneticPr fontId="3"/>
  </si>
  <si>
    <t>広告宣伝費</t>
    <rPh sb="0" eb="5">
      <t>コウコクセンデンヒ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</si>
  <si>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</si>
  <si>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委託料</t>
    <rPh sb="0" eb="3">
      <t>イタクリョウ</t>
    </rPh>
    <phoneticPr fontId="3"/>
  </si>
  <si>
    <t>消耗品費</t>
    <rPh sb="0" eb="3">
      <t>ショウモウヒン</t>
    </rPh>
    <rPh sb="3" eb="4">
      <t>ヒ</t>
    </rPh>
    <phoneticPr fontId="3"/>
  </si>
  <si>
    <t>↓「分類」</t>
    <rPh sb="2" eb="4">
      <t>ブンルイ</t>
    </rPh>
    <phoneticPr fontId="3"/>
  </si>
  <si>
    <t>様式第４号（第６条、第９条関係）</t>
    <rPh sb="13" eb="15">
      <t>カンケイ</t>
    </rPh>
    <phoneticPr fontId="3"/>
  </si>
  <si>
    <t>補助対象経費算出調書</t>
    <rPh sb="0" eb="2">
      <t>ホジョ</t>
    </rPh>
    <rPh sb="2" eb="10">
      <t>タイショウケイヒサンシュツチョウショ</t>
    </rPh>
    <phoneticPr fontId="3"/>
  </si>
  <si>
    <t>チラシデザイン費</t>
    <rPh sb="7" eb="8">
      <t>ヒ</t>
    </rPh>
    <phoneticPr fontId="3"/>
  </si>
  <si>
    <t>チラシ印刷費</t>
    <rPh sb="3" eb="5">
      <t>インサツ</t>
    </rPh>
    <rPh sb="5" eb="6">
      <t>ヒ</t>
    </rPh>
    <phoneticPr fontId="3"/>
  </si>
  <si>
    <t>会場使用料</t>
    <rPh sb="0" eb="2">
      <t>カイジョウ</t>
    </rPh>
    <rPh sb="2" eb="5">
      <t>シヨウリョウ</t>
    </rPh>
    <phoneticPr fontId="3"/>
  </si>
  <si>
    <t>机・椅子レンタル料</t>
  </si>
  <si>
    <t>音響機材レンタル料</t>
  </si>
  <si>
    <t>会場設営費(外注)</t>
  </si>
  <si>
    <t>消耗品費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</si>
</sst>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Century"/>
      <family val="1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HGS創英角ﾎﾟｯﾌﾟ体"/>
      <family val="3"/>
      <charset val="128"/>
    </font>
    <font>
      <sz val="10.5"/>
      <color theme="1"/>
      <name val="HGP創英角ﾎﾟｯﾌﾟ体"/>
      <family val="3"/>
      <charset val="128"/>
    </font>
    <font>
      <sz val="11"/>
      <color theme="1"/>
      <name val="HGP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8" fontId="4" fillId="0" borderId="0" xfId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 inden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 shrinkToFit="1"/>
    </xf>
    <xf numFmtId="0" fontId="9" fillId="0" borderId="0" xfId="0" applyFont="1" applyBorder="1" applyAlignment="1">
      <alignment vertical="center" wrapText="1" shrinkToFi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38" fontId="4" fillId="0" borderId="3" xfId="1" applyFont="1" applyBorder="1" applyAlignment="1">
      <alignment horizontal="right" vertical="center"/>
    </xf>
    <xf numFmtId="0" fontId="4" fillId="0" borderId="4" xfId="0" applyFont="1" applyBorder="1">
      <alignment vertical="center"/>
    </xf>
    <xf numFmtId="38" fontId="4" fillId="0" borderId="4" xfId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8" fontId="4" fillId="0" borderId="10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38" fontId="13" fillId="0" borderId="2" xfId="1" applyFont="1" applyBorder="1" applyAlignment="1">
      <alignment horizontal="right" vertical="center"/>
    </xf>
    <xf numFmtId="38" fontId="13" fillId="0" borderId="16" xfId="1" applyFont="1" applyBorder="1" applyAlignment="1">
      <alignment horizontal="right" vertical="center"/>
    </xf>
    <xf numFmtId="38" fontId="13" fillId="0" borderId="17" xfId="1" applyFont="1" applyBorder="1" applyAlignment="1">
      <alignment horizontal="right" vertical="center"/>
    </xf>
    <xf numFmtId="0" fontId="13" fillId="0" borderId="3" xfId="0" applyFont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38" fontId="13" fillId="0" borderId="3" xfId="1" applyFont="1" applyBorder="1" applyAlignment="1">
      <alignment horizontal="right" vertical="center"/>
    </xf>
    <xf numFmtId="38" fontId="13" fillId="0" borderId="10" xfId="1" applyFont="1" applyBorder="1" applyAlignment="1">
      <alignment horizontal="right" vertical="center"/>
    </xf>
    <xf numFmtId="38" fontId="13" fillId="0" borderId="11" xfId="1" applyFont="1" applyBorder="1" applyAlignment="1">
      <alignment horizontal="right" vertical="center"/>
    </xf>
    <xf numFmtId="38" fontId="14" fillId="0" borderId="5" xfId="1" applyFont="1" applyFill="1" applyBorder="1" applyAlignment="1">
      <alignment horizontal="right" vertical="center"/>
    </xf>
    <xf numFmtId="38" fontId="14" fillId="0" borderId="14" xfId="1" applyFont="1" applyBorder="1" applyAlignment="1">
      <alignment horizontal="right" vertical="center"/>
    </xf>
    <xf numFmtId="38" fontId="14" fillId="0" borderId="15" xfId="1" applyFont="1" applyBorder="1" applyAlignment="1">
      <alignment horizontal="right" vertical="center"/>
    </xf>
    <xf numFmtId="38" fontId="15" fillId="0" borderId="6" xfId="1" applyFont="1" applyBorder="1" applyAlignment="1">
      <alignment horizontal="center" vertical="center"/>
    </xf>
    <xf numFmtId="38" fontId="15" fillId="0" borderId="7" xfId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38" fontId="15" fillId="0" borderId="6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3" xfId="0" applyFont="1" applyBorder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38" fontId="14" fillId="0" borderId="3" xfId="1" applyFont="1" applyBorder="1" applyAlignment="1">
      <alignment horizontal="right" vertical="center"/>
    </xf>
    <xf numFmtId="38" fontId="14" fillId="0" borderId="10" xfId="1" applyFont="1" applyBorder="1" applyAlignment="1">
      <alignment horizontal="right" vertical="center"/>
    </xf>
    <xf numFmtId="38" fontId="14" fillId="0" borderId="1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23</xdr:row>
      <xdr:rowOff>76199</xdr:rowOff>
    </xdr:from>
    <xdr:to>
      <xdr:col>3</xdr:col>
      <xdr:colOff>421822</xdr:colOff>
      <xdr:row>24</xdr:row>
      <xdr:rowOff>47624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5363F52-3156-462F-BC4C-28A19E02FA19}"/>
            </a:ext>
          </a:extLst>
        </xdr:cNvPr>
        <xdr:cNvSpPr/>
      </xdr:nvSpPr>
      <xdr:spPr>
        <a:xfrm>
          <a:off x="495300" y="6791324"/>
          <a:ext cx="2241097" cy="600075"/>
        </a:xfrm>
        <a:prstGeom prst="wedgeRectCallout">
          <a:avLst>
            <a:gd name="adj1" fmla="val 67633"/>
            <a:gd name="adj2" fmla="val 11429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応募申込書の「補助金額」にも記入</a:t>
          </a:r>
        </a:p>
      </xdr:txBody>
    </xdr:sp>
    <xdr:clientData/>
  </xdr:twoCellAnchor>
  <xdr:twoCellAnchor>
    <xdr:from>
      <xdr:col>3</xdr:col>
      <xdr:colOff>647699</xdr:colOff>
      <xdr:row>13</xdr:row>
      <xdr:rowOff>28575</xdr:rowOff>
    </xdr:from>
    <xdr:to>
      <xdr:col>7</xdr:col>
      <xdr:colOff>390525</xdr:colOff>
      <xdr:row>14</xdr:row>
      <xdr:rowOff>304800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1E215348-2778-4C3F-A529-8E8FB5BDA9CA}"/>
            </a:ext>
          </a:extLst>
        </xdr:cNvPr>
        <xdr:cNvSpPr/>
      </xdr:nvSpPr>
      <xdr:spPr>
        <a:xfrm>
          <a:off x="2962274" y="3971925"/>
          <a:ext cx="2828926" cy="600075"/>
        </a:xfrm>
        <a:prstGeom prst="wedgeRectCallout">
          <a:avLst>
            <a:gd name="adj1" fmla="val 36279"/>
            <a:gd name="adj2" fmla="val 77450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応募申込書の「補助対象経費」にも記入</a:t>
          </a:r>
        </a:p>
      </xdr:txBody>
    </xdr:sp>
    <xdr:clientData/>
  </xdr:twoCellAnchor>
  <xdr:twoCellAnchor>
    <xdr:from>
      <xdr:col>5</xdr:col>
      <xdr:colOff>95250</xdr:colOff>
      <xdr:row>1</xdr:row>
      <xdr:rowOff>28575</xdr:rowOff>
    </xdr:from>
    <xdr:to>
      <xdr:col>7</xdr:col>
      <xdr:colOff>723900</xdr:colOff>
      <xdr:row>4</xdr:row>
      <xdr:rowOff>228601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89F3EAD8-C748-4AD5-97E5-C98CF0B5E4C0}"/>
            </a:ext>
          </a:extLst>
        </xdr:cNvPr>
        <xdr:cNvSpPr/>
      </xdr:nvSpPr>
      <xdr:spPr>
        <a:xfrm>
          <a:off x="3952875" y="352425"/>
          <a:ext cx="2171700" cy="904876"/>
        </a:xfrm>
        <a:prstGeom prst="wedgeRectCallout">
          <a:avLst>
            <a:gd name="adj1" fmla="val -36080"/>
            <a:gd name="adj2" fmla="val 78219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税込金額を入力すると自動計算されます。</a:t>
          </a:r>
          <a:endParaRPr kumimoji="1" lang="en-US" altLang="ja-JP" sz="1100">
            <a:solidFill>
              <a:sysClr val="windowText" lastClr="0000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（消費税対象外費用は税抜金額に直接入力してください）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5.57\suishinhan_G\Users\&#20304;&#34276;\Documents\My%20Documents\&#65308;&#65318;&#65325;&#65310;&#36890;&#24120;&#20351;&#29992;&#29256;&#9733;\&#27770;&#31639;&#38306;&#20418;MO\&#65298;&#65301;&#24180;&#27770;&#31639;&#12392;&#65298;&#65302;&#24180;&#35336;&#30011;\&#65298;&#65302;&#24180;&#65299;&#26376;&#27770;&#31639;&#12392;&#35336;&#30011;\&#65288;&#35336;&#30011;&#65289;&#26032;&#65306;&#20107;&#26989;&#35336;&#30011;&#26360;&#22522;&#30990;&#36039;&#26009;&#12384;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特別準備「保証料"/>
      <sheetName val="代弁助成"/>
      <sheetName val="納付準備"/>
      <sheetName val="納付（附５"/>
      <sheetName val="償却累計"/>
      <sheetName val="求償引当"/>
      <sheetName val="求償（附８ok"/>
      <sheetName val="求償引当算定表"/>
      <sheetName val="求償引当（内訳ok"/>
      <sheetName val="附８「内訳ok 試し中予算"/>
      <sheetName val="保証責任"/>
      <sheetName val="損失引当金"/>
      <sheetName val="有固"/>
      <sheetName val="備品"/>
      <sheetName val="新償却計算"/>
      <sheetName val="車両修正"/>
      <sheetName val="伝（減"/>
      <sheetName val="予（減"/>
      <sheetName val="基金"/>
      <sheetName val="支払利"/>
      <sheetName val="利息（内"/>
      <sheetName val="予（支払"/>
      <sheetName val="職給"/>
      <sheetName val="予（給"/>
      <sheetName val="扶控"/>
      <sheetName val="賞与引当"/>
      <sheetName val="予（賞"/>
      <sheetName val="法定福利"/>
      <sheetName val="法福"/>
      <sheetName val="職退"/>
      <sheetName val="職退明"/>
      <sheetName val="伝（退繰"/>
      <sheetName val="予（退繰"/>
      <sheetName val="役報"/>
      <sheetName val="予（役報"/>
      <sheetName val="預金"/>
      <sheetName val="預金新"/>
      <sheetName val="預金集計"/>
      <sheetName val="予（預金"/>
      <sheetName val="有価"/>
      <sheetName val="有価 (2)"/>
      <sheetName val="有価書替"/>
      <sheetName val="有価書替「裏"/>
      <sheetName val="有価集計"/>
      <sheetName val="有価（1yﾁｪｯｸ"/>
      <sheetName val="伝（1y"/>
      <sheetName val="予（有価"/>
      <sheetName val="新保証"/>
      <sheetName val="未経過"/>
      <sheetName val="保証保険料"/>
      <sheetName val="予（保証"/>
      <sheetName val="予（保険"/>
      <sheetName val="Sheet1"/>
      <sheetName val="附５"/>
      <sheetName val="納付準備 (2)"/>
      <sheetName val="求償権償却引当金算定表"/>
      <sheetName val="保証責任 (2)"/>
      <sheetName val="附６"/>
      <sheetName val="損失引当金 (2)"/>
      <sheetName val="職退(渋＋"/>
      <sheetName val="達成率"/>
      <sheetName val="入力"/>
      <sheetName val="常慰"/>
      <sheetName val="非慰"/>
      <sheetName val="予（役慰"/>
      <sheetName val="役退任"/>
      <sheetName val="償却明細"/>
      <sheetName val="償却明細（本来のもの"/>
      <sheetName val="求償引当（内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M4">
            <v>41730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FDA7E-425C-4AF7-AB4A-69326E2AB0C0}">
  <dimension ref="A1:J27"/>
  <sheetViews>
    <sheetView tabSelected="1" view="pageBreakPreview" zoomScaleNormal="100" zoomScaleSheetLayoutView="100" workbookViewId="0">
      <selection activeCell="G16" sqref="G16:H16"/>
    </sheetView>
  </sheetViews>
  <sheetFormatPr defaultRowHeight="18.75" x14ac:dyDescent="0.4"/>
  <cols>
    <col min="1" max="8" width="10.125" customWidth="1"/>
  </cols>
  <sheetData>
    <row r="1" spans="1:10" ht="25.5" customHeight="1" x14ac:dyDescent="0.4">
      <c r="A1" s="1" t="s">
        <v>18</v>
      </c>
    </row>
    <row r="2" spans="1:10" ht="15" customHeight="1" x14ac:dyDescent="0.4">
      <c r="A2" s="2"/>
    </row>
    <row r="3" spans="1:10" ht="25.5" customHeight="1" x14ac:dyDescent="0.4">
      <c r="A3" s="16" t="s">
        <v>19</v>
      </c>
      <c r="B3" s="16"/>
      <c r="C3" s="16"/>
      <c r="D3" s="16"/>
      <c r="E3" s="16"/>
      <c r="F3" s="16"/>
      <c r="G3" s="16"/>
      <c r="H3" s="16"/>
    </row>
    <row r="4" spans="1:10" ht="15" customHeight="1" x14ac:dyDescent="0.4">
      <c r="A4" s="2"/>
    </row>
    <row r="5" spans="1:10" ht="25.5" customHeight="1" x14ac:dyDescent="0.4">
      <c r="A5" s="1"/>
      <c r="H5" s="3" t="s">
        <v>4</v>
      </c>
    </row>
    <row r="6" spans="1:10" ht="25.5" customHeight="1" x14ac:dyDescent="0.4">
      <c r="A6" s="29" t="s">
        <v>0</v>
      </c>
      <c r="B6" s="29"/>
      <c r="C6" s="30" t="s">
        <v>1</v>
      </c>
      <c r="D6" s="31"/>
      <c r="E6" s="29" t="s">
        <v>5</v>
      </c>
      <c r="F6" s="29"/>
      <c r="G6" s="30" t="s">
        <v>6</v>
      </c>
      <c r="H6" s="31"/>
      <c r="J6" t="s">
        <v>17</v>
      </c>
    </row>
    <row r="7" spans="1:10" ht="25.5" customHeight="1" x14ac:dyDescent="0.4">
      <c r="A7" s="36" t="s">
        <v>20</v>
      </c>
      <c r="B7" s="36"/>
      <c r="C7" s="37" t="s">
        <v>3</v>
      </c>
      <c r="D7" s="38"/>
      <c r="E7" s="39">
        <v>220000</v>
      </c>
      <c r="F7" s="39"/>
      <c r="G7" s="40">
        <f>ROUND(E7/1.1,0)</f>
        <v>200000</v>
      </c>
      <c r="H7" s="41"/>
      <c r="J7" t="s">
        <v>13</v>
      </c>
    </row>
    <row r="8" spans="1:10" ht="25.5" customHeight="1" x14ac:dyDescent="0.4">
      <c r="A8" s="42" t="s">
        <v>21</v>
      </c>
      <c r="B8" s="42"/>
      <c r="C8" s="43" t="s">
        <v>3</v>
      </c>
      <c r="D8" s="44"/>
      <c r="E8" s="45">
        <v>100000</v>
      </c>
      <c r="F8" s="45"/>
      <c r="G8" s="46">
        <f>ROUND(E8/1.1,0)</f>
        <v>90909</v>
      </c>
      <c r="H8" s="47"/>
      <c r="J8" t="s">
        <v>14</v>
      </c>
    </row>
    <row r="9" spans="1:10" ht="25.5" customHeight="1" x14ac:dyDescent="0.4">
      <c r="A9" s="42" t="s">
        <v>22</v>
      </c>
      <c r="B9" s="42"/>
      <c r="C9" s="43" t="s">
        <v>2</v>
      </c>
      <c r="D9" s="44"/>
      <c r="E9" s="45">
        <v>20000</v>
      </c>
      <c r="F9" s="45"/>
      <c r="G9" s="46">
        <f>ROUND(E9/1.1,0)</f>
        <v>18182</v>
      </c>
      <c r="H9" s="47"/>
      <c r="J9" t="s">
        <v>15</v>
      </c>
    </row>
    <row r="10" spans="1:10" ht="25.5" customHeight="1" x14ac:dyDescent="0.4">
      <c r="A10" s="42" t="s">
        <v>23</v>
      </c>
      <c r="B10" s="42"/>
      <c r="C10" s="43" t="s">
        <v>2</v>
      </c>
      <c r="D10" s="44"/>
      <c r="E10" s="45">
        <v>50000</v>
      </c>
      <c r="F10" s="45"/>
      <c r="G10" s="46">
        <f>ROUND(E10/1.1,0)</f>
        <v>45455</v>
      </c>
      <c r="H10" s="47"/>
      <c r="J10" t="s">
        <v>16</v>
      </c>
    </row>
    <row r="11" spans="1:10" ht="25.5" customHeight="1" x14ac:dyDescent="0.4">
      <c r="A11" s="56" t="s">
        <v>24</v>
      </c>
      <c r="B11" s="56"/>
      <c r="C11" s="57" t="s">
        <v>2</v>
      </c>
      <c r="D11" s="58"/>
      <c r="E11" s="59">
        <v>20000</v>
      </c>
      <c r="F11" s="59"/>
      <c r="G11" s="60">
        <f>ROUND(E11/1.1,0)</f>
        <v>18182</v>
      </c>
      <c r="H11" s="61"/>
    </row>
    <row r="12" spans="1:10" ht="25.5" customHeight="1" x14ac:dyDescent="0.4">
      <c r="A12" s="56" t="s">
        <v>25</v>
      </c>
      <c r="B12" s="56"/>
      <c r="C12" s="57" t="s">
        <v>10</v>
      </c>
      <c r="D12" s="58"/>
      <c r="E12" s="59">
        <v>120000</v>
      </c>
      <c r="F12" s="59"/>
      <c r="G12" s="60">
        <f>ROUND(E12/1.1,)</f>
        <v>109091</v>
      </c>
      <c r="H12" s="61"/>
    </row>
    <row r="13" spans="1:10" ht="25.5" customHeight="1" x14ac:dyDescent="0.4">
      <c r="A13" s="56" t="s">
        <v>26</v>
      </c>
      <c r="B13" s="56"/>
      <c r="C13" s="57" t="s">
        <v>8</v>
      </c>
      <c r="D13" s="58"/>
      <c r="E13" s="59">
        <v>20000</v>
      </c>
      <c r="F13" s="59"/>
      <c r="G13" s="60">
        <f>ROUND(E13/1.1,)</f>
        <v>18182</v>
      </c>
      <c r="H13" s="61"/>
    </row>
    <row r="14" spans="1:10" ht="25.5" customHeight="1" x14ac:dyDescent="0.4">
      <c r="A14" s="17"/>
      <c r="B14" s="17"/>
      <c r="C14" s="21"/>
      <c r="D14" s="22"/>
      <c r="E14" s="18"/>
      <c r="F14" s="18"/>
      <c r="G14" s="32">
        <f>ROUND(E14/1.1,)</f>
        <v>0</v>
      </c>
      <c r="H14" s="33"/>
    </row>
    <row r="15" spans="1:10" ht="25.5" customHeight="1" thickBot="1" x14ac:dyDescent="0.45">
      <c r="A15" s="19"/>
      <c r="B15" s="19"/>
      <c r="C15" s="23"/>
      <c r="D15" s="24"/>
      <c r="E15" s="20"/>
      <c r="F15" s="20"/>
      <c r="G15" s="34">
        <f>ROUND(E15/1.1,)</f>
        <v>0</v>
      </c>
      <c r="H15" s="35"/>
    </row>
    <row r="16" spans="1:10" ht="25.5" customHeight="1" thickTop="1" x14ac:dyDescent="0.4">
      <c r="A16" s="25" t="s">
        <v>11</v>
      </c>
      <c r="B16" s="26"/>
      <c r="C16" s="27"/>
      <c r="D16" s="28"/>
      <c r="E16" s="48">
        <f>SUM(E7:F15)</f>
        <v>550000</v>
      </c>
      <c r="F16" s="48"/>
      <c r="G16" s="49">
        <f>SUM(G7:H15)</f>
        <v>500001</v>
      </c>
      <c r="H16" s="50"/>
    </row>
    <row r="17" spans="1:8" ht="15.75" customHeight="1" x14ac:dyDescent="0.4">
      <c r="A17" s="5"/>
      <c r="B17" s="6"/>
      <c r="C17" s="6"/>
      <c r="D17" s="6"/>
      <c r="E17" s="7"/>
      <c r="F17" s="7"/>
      <c r="G17" s="6"/>
      <c r="H17" s="6"/>
    </row>
    <row r="18" spans="1:8" ht="12.75" customHeight="1" x14ac:dyDescent="0.4">
      <c r="A18" s="2"/>
      <c r="E18" t="s">
        <v>9</v>
      </c>
    </row>
    <row r="19" spans="1:8" ht="25.5" customHeight="1" x14ac:dyDescent="0.4">
      <c r="A19" s="2"/>
      <c r="E19" s="12" t="s">
        <v>3</v>
      </c>
      <c r="F19" s="13"/>
      <c r="G19" s="51">
        <f>ROUND(SUMIF(C7:C15, "広告宣伝費", G7:G15),0)</f>
        <v>290909</v>
      </c>
      <c r="H19" s="52"/>
    </row>
    <row r="20" spans="1:8" ht="25.5" customHeight="1" x14ac:dyDescent="0.4">
      <c r="A20" s="2"/>
      <c r="E20" s="12" t="s">
        <v>2</v>
      </c>
      <c r="F20" s="13"/>
      <c r="G20" s="51">
        <f>ROUND(SUMIF(C7:C15, "使用料及び賃借料", G7:G15),0)</f>
        <v>81819</v>
      </c>
      <c r="H20" s="52"/>
    </row>
    <row r="21" spans="1:8" ht="25.5" customHeight="1" x14ac:dyDescent="0.4">
      <c r="A21" s="2"/>
      <c r="E21" s="12" t="s">
        <v>10</v>
      </c>
      <c r="F21" s="13"/>
      <c r="G21" s="51">
        <f>ROUND(SUMIF(C7:C15, "委託料", G7:G15),0)</f>
        <v>109091</v>
      </c>
      <c r="H21" s="52"/>
    </row>
    <row r="22" spans="1:8" ht="25.5" customHeight="1" x14ac:dyDescent="0.4">
      <c r="A22" s="2"/>
      <c r="E22" s="12" t="s">
        <v>8</v>
      </c>
      <c r="F22" s="13"/>
      <c r="G22" s="51">
        <f>ROUND(SUMIF(C7:C15, "消耗品費", G7:G15),)</f>
        <v>18182</v>
      </c>
      <c r="H22" s="52"/>
    </row>
    <row r="23" spans="1:8" ht="11.25" customHeight="1" x14ac:dyDescent="0.4">
      <c r="A23" s="2"/>
      <c r="E23" s="9"/>
      <c r="F23" s="9"/>
      <c r="G23" s="53"/>
      <c r="H23" s="53"/>
    </row>
    <row r="24" spans="1:8" ht="49.5" customHeight="1" x14ac:dyDescent="0.4">
      <c r="A24" s="5"/>
      <c r="B24" s="6"/>
      <c r="C24" s="6"/>
      <c r="D24" s="11"/>
      <c r="E24" s="14" t="s">
        <v>12</v>
      </c>
      <c r="F24" s="15"/>
      <c r="G24" s="54">
        <f>ROUNDDOWN(MIN(MIN(G22,30000)+G19+G20+G21, 200000), -2)</f>
        <v>200000</v>
      </c>
      <c r="H24" s="55"/>
    </row>
    <row r="25" spans="1:8" ht="30.75" customHeight="1" x14ac:dyDescent="0.4">
      <c r="A25" s="5"/>
      <c r="B25" s="6"/>
      <c r="C25" s="6"/>
      <c r="D25" s="11"/>
      <c r="F25" s="10"/>
      <c r="G25" s="9"/>
      <c r="H25" s="9"/>
    </row>
    <row r="26" spans="1:8" ht="25.5" customHeight="1" x14ac:dyDescent="0.4">
      <c r="A26" s="8" t="s">
        <v>7</v>
      </c>
      <c r="B26" s="8"/>
      <c r="C26" s="8"/>
      <c r="D26" s="8"/>
    </row>
    <row r="27" spans="1:8" x14ac:dyDescent="0.4">
      <c r="A27" s="4"/>
      <c r="B27" s="4"/>
      <c r="C27" s="4"/>
      <c r="D27" s="4"/>
      <c r="E27" s="8"/>
      <c r="F27" s="8"/>
      <c r="G27" s="8"/>
      <c r="H27" s="8"/>
    </row>
  </sheetData>
  <mergeCells count="55">
    <mergeCell ref="G12:H12"/>
    <mergeCell ref="G14:H14"/>
    <mergeCell ref="G15:H15"/>
    <mergeCell ref="G13:H13"/>
    <mergeCell ref="E19:F19"/>
    <mergeCell ref="G16:H16"/>
    <mergeCell ref="G19:H19"/>
    <mergeCell ref="C10:D10"/>
    <mergeCell ref="C11:D11"/>
    <mergeCell ref="G6:H6"/>
    <mergeCell ref="G7:H7"/>
    <mergeCell ref="G8:H8"/>
    <mergeCell ref="G9:H9"/>
    <mergeCell ref="G10:H10"/>
    <mergeCell ref="G11:H11"/>
    <mergeCell ref="A16:B16"/>
    <mergeCell ref="E16:F16"/>
    <mergeCell ref="C16:D16"/>
    <mergeCell ref="C12:D12"/>
    <mergeCell ref="A6:B6"/>
    <mergeCell ref="E6:F6"/>
    <mergeCell ref="A7:B7"/>
    <mergeCell ref="E7:F7"/>
    <mergeCell ref="C6:D6"/>
    <mergeCell ref="A8:B8"/>
    <mergeCell ref="E8:F8"/>
    <mergeCell ref="A9:B9"/>
    <mergeCell ref="E9:F9"/>
    <mergeCell ref="A10:B10"/>
    <mergeCell ref="E10:F10"/>
    <mergeCell ref="A11:B11"/>
    <mergeCell ref="A3:H3"/>
    <mergeCell ref="A14:B14"/>
    <mergeCell ref="E14:F14"/>
    <mergeCell ref="A15:B15"/>
    <mergeCell ref="E15:F15"/>
    <mergeCell ref="C14:D14"/>
    <mergeCell ref="C15:D15"/>
    <mergeCell ref="A13:B13"/>
    <mergeCell ref="E13:F13"/>
    <mergeCell ref="C13:D13"/>
    <mergeCell ref="E11:F11"/>
    <mergeCell ref="A12:B12"/>
    <mergeCell ref="E12:F12"/>
    <mergeCell ref="C7:D7"/>
    <mergeCell ref="C8:D8"/>
    <mergeCell ref="C9:D9"/>
    <mergeCell ref="G21:H21"/>
    <mergeCell ref="E20:F20"/>
    <mergeCell ref="G20:H20"/>
    <mergeCell ref="E24:F24"/>
    <mergeCell ref="G24:H24"/>
    <mergeCell ref="E21:F21"/>
    <mergeCell ref="E22:F22"/>
    <mergeCell ref="G22:H22"/>
  </mergeCells>
  <phoneticPr fontId="3"/>
  <dataValidations count="1">
    <dataValidation type="list" allowBlank="1" showInputMessage="1" showErrorMessage="1" sqref="C7:D7 C8:D8 C9:D9 C10:D10 C11:D11 C12:D12 C13:D13 C14:D14 C15:D15" xr:uid="{2B40E0D6-544E-425D-AE19-80A836A7784A}">
      <formula1>分類</formula1>
    </dataValidation>
  </dataValidations>
  <pageMargins left="0.70866141732283472" right="0.59055118110236227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様式4号</vt:lpstr>
      <vt:lpstr>様式4号!Print_Area</vt:lpstr>
      <vt:lpstr>分類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2026-02-09T00:43:07Z</cp:lastPrinted>
  <dcterms:created xsi:type="dcterms:W3CDTF">2025-03-14T04:04:39Z</dcterms:created>
  <dcterms:modified xsi:type="dcterms:W3CDTF">2026-03-13T04:53:44Z</dcterms:modified>
</cp:coreProperties>
</file>